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0490" windowHeight="7650"/>
  </bookViews>
  <sheets>
    <sheet name="EJECUCION PRESUPUESTARIA 2023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8" i="2" l="1"/>
  <c r="H77" i="2"/>
  <c r="H19" i="2"/>
  <c r="H13" i="2"/>
  <c r="G88" i="2" l="1"/>
  <c r="G77" i="2"/>
  <c r="G29" i="2"/>
  <c r="G19" i="2"/>
  <c r="G13" i="2"/>
  <c r="P34" i="2" l="1"/>
  <c r="F29" i="2"/>
  <c r="P56" i="2" l="1"/>
  <c r="P60" i="2" l="1"/>
  <c r="P35" i="2"/>
  <c r="P32" i="2"/>
  <c r="F55" i="2"/>
  <c r="F19" i="2"/>
  <c r="F13" i="2"/>
  <c r="F77" i="2" l="1"/>
  <c r="F88" i="2" s="1"/>
  <c r="E13" i="2"/>
  <c r="E29" i="2" l="1"/>
  <c r="E19" i="2"/>
  <c r="E77" i="2" s="1"/>
  <c r="E88" i="2" s="1"/>
  <c r="P15" i="2" l="1"/>
  <c r="P16" i="2"/>
  <c r="P17" i="2"/>
  <c r="P18" i="2"/>
  <c r="P20" i="2"/>
  <c r="P21" i="2"/>
  <c r="P22" i="2"/>
  <c r="P23" i="2"/>
  <c r="P24" i="2"/>
  <c r="P25" i="2"/>
  <c r="P26" i="2"/>
  <c r="P27" i="2"/>
  <c r="P28" i="2"/>
  <c r="P30" i="2"/>
  <c r="P31" i="2"/>
  <c r="P36" i="2"/>
  <c r="P29" i="2" s="1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8" i="2"/>
  <c r="P79" i="2"/>
  <c r="P80" i="2"/>
  <c r="P81" i="2"/>
  <c r="P82" i="2"/>
  <c r="P83" i="2"/>
  <c r="P84" i="2"/>
  <c r="P85" i="2"/>
  <c r="P86" i="2"/>
  <c r="P87" i="2"/>
  <c r="D19" i="2"/>
  <c r="P19" i="2" s="1"/>
  <c r="D13" i="2"/>
  <c r="P13" i="2" s="1"/>
  <c r="D77" i="2" l="1"/>
  <c r="D88" i="2" s="1"/>
  <c r="P77" i="2"/>
  <c r="P88" i="2" s="1"/>
  <c r="B55" i="2" l="1"/>
  <c r="B29" i="2"/>
  <c r="B19" i="2"/>
  <c r="B13" i="2"/>
  <c r="B77" i="2" l="1"/>
  <c r="B88" i="2" s="1"/>
  <c r="P14" i="2" l="1"/>
</calcChain>
</file>

<file path=xl/sharedStrings.xml><?xml version="1.0" encoding="utf-8"?>
<sst xmlns="http://schemas.openxmlformats.org/spreadsheetml/2006/main" count="109" uniqueCount="108">
  <si>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</si>
  <si>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</si>
  <si>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</si>
  <si>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</si>
  <si>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</si>
  <si>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</si>
  <si>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</si>
  <si>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</si>
  <si>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</si>
  <si>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</si>
  <si>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</si>
  <si>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</si>
  <si>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</si>
  <si>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</si>
  <si>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</si>
  <si>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</si>
  <si>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</si>
  <si>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</si>
  <si>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</si>
  <si>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</si>
  <si>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</si>
  <si>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</si>
  <si>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</si>
  <si>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</si>
  <si>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</si>
  <si>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</si>
  <si>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</si>
  <si>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</si>
  <si>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</si>
  <si>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</si>
  <si>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</si>
  <si>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</si>
  <si>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</si>
  <si>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</si>
  <si>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</si>
  <si>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</si>
  <si>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</si>
  <si>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</si>
  <si>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</si>
  <si>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</si>
  <si>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</si>
  <si>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</si>
  <si>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</si>
  <si>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</si>
  <si>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</si>
  <si>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</si>
  <si>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</si>
  <si>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</si>
  <si>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</si>
  <si>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</si>
  <si>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</si>
  <si>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</si>
  <si>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</si>
  <si>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</si>
  <si>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</si>
  <si>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</si>
  <si>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</si>
  <si>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</si>
  <si>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</si>
  <si>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</si>
  <si>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</si>
  <si>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</si>
  <si>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</si>
  <si>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</si>
  <si>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</si>
  <si>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</si>
  <si>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</si>
  <si>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</si>
  <si>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</si>
  <si>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</si>
  <si>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</si>
  <si>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</si>
  <si>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</si>
  <si>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</si>
  <si>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</si>
  <si>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</si>
  <si>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</si>
  <si>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r>
      <t>Ministerio de Industria, Comercio y Mipymes
Dirección de Fomento y Desarrollo de la Artesanía Nacional (FODEARTE)</t>
    </r>
    <r>
      <rPr>
        <b/>
        <sz val="14"/>
        <color theme="1"/>
        <rFont val="Calibri"/>
        <family val="2"/>
        <scheme val="minor"/>
      </rPr>
      <t xml:space="preserve">
Aplicación de Gastos y Aplicaciones Financieras  </t>
    </r>
  </si>
  <si>
    <t>Fuente: [fuente]</t>
  </si>
  <si>
    <t xml:space="preserve">Definición de conceptos: </t>
  </si>
  <si>
    <t xml:space="preserve"> contratados o, en los casos de gastos sin contraprestaión, o por haberse cumplido los requisitos administrativos duispuestos por el reglamento de la presente ley.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</si>
  <si>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</si>
  <si>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</si>
  <si>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</si>
  <si>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r>
      <rPr>
        <b/>
        <sz val="11"/>
        <color theme="1"/>
        <rFont val="Calibri"/>
        <family val="2"/>
        <scheme val="minor"/>
      </rPr>
      <t>1. 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</si>
  <si>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t xml:space="preserve">   </t>
  </si>
  <si>
    <t>En RD$</t>
  </si>
  <si>
    <t xml:space="preserve">                                                                  Presupuesto Aprobado          </t>
  </si>
  <si>
    <t xml:space="preserve">                     PRESUPUESTO 2023</t>
  </si>
  <si>
    <t xml:space="preserve">          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</si>
  <si>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</si>
  <si>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</si>
  <si>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</si>
  <si>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</si>
  <si>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</si>
  <si>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</si>
  <si>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</si>
  <si>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</si>
  <si>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</si>
  <si>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</si>
  <si>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 xml:space="preserve">    Total</t>
  </si>
  <si>
    <t>Presupuesto Modificado</t>
  </si>
  <si>
    <t xml:space="preserve"> </t>
  </si>
  <si>
    <r>
      <rPr>
        <b/>
        <sz val="11"/>
        <color theme="1"/>
        <rFont val="Calibri"/>
        <family val="2"/>
        <scheme val="minor"/>
      </rPr>
      <t>2. Presupuesto Modificado</t>
    </r>
    <r>
      <rPr>
        <b/>
        <sz val="8"/>
        <color theme="1"/>
        <rFont val="Calibri"/>
        <family val="2"/>
        <scheme val="minor"/>
      </rPr>
      <t>:</t>
    </r>
    <r>
      <rPr>
        <sz val="8"/>
        <color theme="1"/>
        <rFont val="Calibri"/>
        <family val="2"/>
        <scheme val="minor"/>
      </rPr>
      <t xml:space="preserve">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</si>
  <si>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3. 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</t>
    </r>
  </si>
  <si>
    <t>Septiembre</t>
  </si>
  <si>
    <t>Enc. De  Presupuesto</t>
  </si>
  <si>
    <t>Enc. Dpto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</si>
</sst>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,##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1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6" fillId="0" borderId="0" xfId="0" applyFont="1"/>
    <xf numFmtId="0" fontId="3" fillId="0" borderId="0" xfId="0" applyFont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0" fillId="0" borderId="0" xfId="0" applyAlignment="1"/>
    <xf numFmtId="43" fontId="0" fillId="0" borderId="0" xfId="0" applyNumberFormat="1" applyAlignment="1">
      <alignment horizontal="right"/>
    </xf>
    <xf numFmtId="43" fontId="0" fillId="0" borderId="0" xfId="0" applyNumberFormat="1"/>
    <xf numFmtId="0" fontId="3" fillId="0" borderId="0" xfId="0" applyFont="1" applyBorder="1" applyAlignment="1">
      <alignment horizontal="center" vertical="center" wrapText="1"/>
    </xf>
    <xf numFmtId="164" fontId="1" fillId="4" borderId="0" xfId="0" applyNumberFormat="1" applyFont="1" applyFill="1" applyBorder="1" applyAlignment="1">
      <alignment horizontal="right" wrapText="1"/>
    </xf>
    <xf numFmtId="43" fontId="1" fillId="0" borderId="3" xfId="1" applyFont="1" applyBorder="1" applyAlignment="1">
      <alignment horizontal="center" wrapText="1"/>
    </xf>
    <xf numFmtId="43" fontId="0" fillId="0" borderId="3" xfId="0" applyNumberFormat="1" applyBorder="1"/>
    <xf numFmtId="0" fontId="0" fillId="0" borderId="3" xfId="0" applyBorder="1"/>
    <xf numFmtId="43" fontId="5" fillId="0" borderId="3" xfId="0" applyNumberFormat="1" applyFont="1" applyBorder="1" applyAlignment="1">
      <alignment horizontal="center" wrapText="1"/>
    </xf>
    <xf numFmtId="43" fontId="7" fillId="0" borderId="3" xfId="0" applyNumberFormat="1" applyFont="1" applyBorder="1" applyAlignment="1">
      <alignment horizontal="center" wrapText="1"/>
    </xf>
    <xf numFmtId="43" fontId="0" fillId="0" borderId="3" xfId="0" applyNumberFormat="1" applyBorder="1" applyAlignment="1">
      <alignment horizontal="center" wrapText="1"/>
    </xf>
    <xf numFmtId="0" fontId="0" fillId="3" borderId="3" xfId="0" applyFill="1" applyBorder="1"/>
    <xf numFmtId="0" fontId="2" fillId="2" borderId="3" xfId="0" applyFont="1" applyFill="1" applyBorder="1" applyAlignment="1">
      <alignment horizontal="right" wrapText="1"/>
    </xf>
    <xf numFmtId="43" fontId="1" fillId="0" borderId="3" xfId="1" applyFont="1" applyBorder="1" applyAlignment="1">
      <alignment horizontal="right" wrapText="1"/>
    </xf>
    <xf numFmtId="43" fontId="1" fillId="0" borderId="3" xfId="1" applyFont="1" applyBorder="1" applyAlignment="1">
      <alignment horizontal="left" wrapText="1"/>
    </xf>
    <xf numFmtId="0" fontId="7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43" fontId="1" fillId="0" borderId="3" xfId="0" applyNumberFormat="1" applyFont="1" applyBorder="1"/>
    <xf numFmtId="43" fontId="1" fillId="3" borderId="4" xfId="0" applyNumberFormat="1" applyFont="1" applyFill="1" applyBorder="1" applyAlignment="1">
      <alignment horizontal="center" wrapText="1"/>
    </xf>
    <xf numFmtId="0" fontId="0" fillId="3" borderId="4" xfId="0" applyFill="1" applyBorder="1"/>
    <xf numFmtId="164" fontId="2" fillId="4" borderId="0" xfId="0" applyNumberFormat="1" applyFont="1" applyFill="1" applyBorder="1" applyAlignment="1">
      <alignment horizontal="center" wrapText="1"/>
    </xf>
    <xf numFmtId="0" fontId="0" fillId="0" borderId="3" xfId="0" applyBorder="1" applyAlignment="1">
      <alignment horizontal="left" vertical="center" wrapText="1"/>
    </xf>
    <xf numFmtId="43" fontId="1" fillId="0" borderId="3" xfId="0" applyNumberFormat="1" applyFont="1" applyBorder="1" applyAlignment="1">
      <alignment horizontal="right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 indent="2"/>
    </xf>
    <xf numFmtId="0" fontId="1" fillId="2" borderId="3" xfId="0" applyFont="1" applyFill="1" applyBorder="1" applyAlignment="1">
      <alignment horizontal="left" vertical="center" wrapText="1"/>
    </xf>
    <xf numFmtId="43" fontId="1" fillId="3" borderId="3" xfId="0" applyNumberFormat="1" applyFont="1" applyFill="1" applyBorder="1" applyAlignment="1">
      <alignment horizontal="right" wrapText="1"/>
    </xf>
    <xf numFmtId="43" fontId="1" fillId="3" borderId="4" xfId="1" applyFont="1" applyFill="1" applyBorder="1" applyAlignment="1">
      <alignment horizontal="left" wrapText="1"/>
    </xf>
    <xf numFmtId="43" fontId="1" fillId="3" borderId="4" xfId="0" applyNumberFormat="1" applyFont="1" applyFill="1" applyBorder="1"/>
    <xf numFmtId="43" fontId="1" fillId="3" borderId="3" xfId="0" applyNumberFormat="1" applyFont="1" applyFill="1" applyBorder="1"/>
    <xf numFmtId="4" fontId="0" fillId="0" borderId="0" xfId="0" applyNumberFormat="1"/>
    <xf numFmtId="0" fontId="8" fillId="3" borderId="3" xfId="0" applyFont="1" applyFill="1" applyBorder="1" applyAlignment="1"/>
    <xf numFmtId="0" fontId="0" fillId="0" borderId="0" xfId="0" applyFont="1"/>
    <xf numFmtId="4" fontId="0" fillId="0" borderId="3" xfId="0" applyNumberFormat="1" applyBorder="1" applyAlignment="1">
      <alignment horizontal="center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4" fontId="0" fillId="0" borderId="3" xfId="0" applyNumberFormat="1" applyBorder="1"/>
    <xf numFmtId="0" fontId="0" fillId="0" borderId="3" xfId="0" applyBorder="1" applyAlignment="1">
      <alignment horizontal="center"/>
    </xf>
    <xf numFmtId="4" fontId="1" fillId="0" borderId="3" xfId="0" applyNumberFormat="1" applyFont="1" applyBorder="1"/>
    <xf numFmtId="4" fontId="1" fillId="3" borderId="4" xfId="0" applyNumberFormat="1" applyFont="1" applyFill="1" applyBorder="1"/>
    <xf numFmtId="4" fontId="1" fillId="3" borderId="3" xfId="0" applyNumberFormat="1" applyFont="1" applyFill="1" applyBorder="1"/>
    <xf numFmtId="43" fontId="1" fillId="5" borderId="0" xfId="0" applyNumberFormat="1" applyFont="1" applyFill="1" applyBorder="1"/>
    <xf numFmtId="0" fontId="2" fillId="2" borderId="3" xfId="0" applyFont="1" applyFill="1" applyBorder="1" applyAlignment="1">
      <alignment horizontal="center" wrapText="1"/>
    </xf>
    <xf numFmtId="4" fontId="7" fillId="0" borderId="3" xfId="0" applyNumberFormat="1" applyFont="1" applyBorder="1" applyAlignment="1">
      <alignment horizontal="right"/>
    </xf>
    <xf numFmtId="165" fontId="0" fillId="0" borderId="3" xfId="0" applyNumberFormat="1" applyBorder="1"/>
    <xf numFmtId="165" fontId="1" fillId="0" borderId="3" xfId="0" applyNumberFormat="1" applyFont="1" applyBorder="1"/>
    <xf numFmtId="4" fontId="7" fillId="3" borderId="4" xfId="0" applyNumberFormat="1" applyFont="1" applyFill="1" applyBorder="1"/>
    <xf numFmtId="0" fontId="0" fillId="0" borderId="0" xfId="0" applyAlignment="1">
      <alignment horizontal="center"/>
    </xf>
    <xf numFmtId="4" fontId="1" fillId="5" borderId="0" xfId="0" applyNumberFormat="1" applyFont="1" applyFill="1" applyBorder="1"/>
    <xf numFmtId="4" fontId="11" fillId="0" borderId="3" xfId="0" applyNumberFormat="1" applyFont="1" applyBorder="1"/>
    <xf numFmtId="4" fontId="7" fillId="5" borderId="0" xfId="0" applyNumberFormat="1" applyFont="1" applyFill="1" applyBorder="1"/>
    <xf numFmtId="4" fontId="7" fillId="3" borderId="5" xfId="0" applyNumberFormat="1" applyFont="1" applyFill="1" applyBorder="1"/>
    <xf numFmtId="0" fontId="0" fillId="3" borderId="6" xfId="0" applyFill="1" applyBorder="1"/>
    <xf numFmtId="0" fontId="0" fillId="0" borderId="4" xfId="0" applyBorder="1"/>
    <xf numFmtId="0" fontId="3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1266615</xdr:colOff>
      <xdr:row>2</xdr:row>
      <xdr:rowOff>170092</xdr:rowOff>
    </xdr:to>
    <xdr:pic>
      <xdr:nvPicPr>
        <xdr:cNvPr id="10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6615" cy="74159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4095749</xdr:colOff>
      <xdr:row>0</xdr:row>
      <xdr:rowOff>0</xdr:rowOff>
    </xdr:from>
    <xdr:to>
      <xdr:col>0</xdr:col>
      <xdr:colOff>4810124</xdr:colOff>
      <xdr:row>2</xdr:row>
      <xdr:rowOff>83258</xdr:rowOff>
    </xdr:to>
    <xdr:pic>
      <xdr:nvPicPr>
        <xdr:cNvPr id="11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49" y="0"/>
          <a:ext cx="714375" cy="65475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1076325</xdr:colOff>
      <xdr:row>0</xdr:row>
      <xdr:rowOff>47625</xdr:rowOff>
    </xdr:from>
    <xdr:to>
      <xdr:col>3</xdr:col>
      <xdr:colOff>180975</xdr:colOff>
      <xdr:row>3</xdr:row>
      <xdr:rowOff>220579</xdr:rowOff>
    </xdr:to>
    <xdr:pic>
      <xdr:nvPicPr>
        <xdr:cNvPr id="5" name="Imagen 4" descr="Ministerio de Industria, Comercio y Mypimes (MICM) - Ministerio de Industria,  Comercio y Mypimes - MICM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47625"/>
          <a:ext cx="942975" cy="744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P106"/>
  <sheetViews>
    <sheetView showGridLines="0" tabSelected="1" zoomScaleNormal="100" workbookViewId="0">
      <selection activeCell="D22" sqref="D22"/>
    </sheetView>
  </sheetViews>
  <sheetFormatPr baseColWidth="10" defaultColWidth="9.140625" defaultRowHeight="15" x14ac:dyDescent="0.25"/>
  <cols>
    <col min="1" max="1" width="52.5703125" customWidth="1"/>
    <col min="2" max="2" width="19.140625" style="5" customWidth="1"/>
    <col min="3" max="3" width="8.42578125" style="5" customWidth="1"/>
    <col min="4" max="4" width="15.140625" customWidth="1"/>
    <col min="5" max="5" width="13.140625" customWidth="1"/>
    <col min="6" max="6" width="12.85546875" customWidth="1"/>
    <col min="7" max="7" width="12.7109375" customWidth="1"/>
    <col min="8" max="8" width="13.28515625" customWidth="1"/>
    <col min="9" max="9" width="10.85546875" bestFit="1" customWidth="1"/>
    <col min="11" max="12" width="13" customWidth="1"/>
    <col min="14" max="14" width="11.42578125" customWidth="1"/>
    <col min="15" max="15" width="10.5703125" customWidth="1"/>
    <col min="16" max="16" width="14.140625" bestFit="1" customWidth="1"/>
  </cols>
  <sheetData>
    <row r="4" spans="1:16" ht="18.75" customHeight="1" x14ac:dyDescent="0.25">
      <c r="A4" s="67" t="s">
        <v>77</v>
      </c>
      <c r="B4" s="67"/>
      <c r="C4" s="67"/>
      <c r="D4" s="67"/>
      <c r="E4" s="67"/>
      <c r="F4" s="67"/>
    </row>
    <row r="5" spans="1:16" ht="18.75" customHeight="1" x14ac:dyDescent="0.25">
      <c r="A5" s="67"/>
      <c r="B5" s="67"/>
      <c r="C5" s="67"/>
      <c r="D5" s="67"/>
      <c r="E5" s="67"/>
      <c r="F5" s="67"/>
    </row>
    <row r="6" spans="1:16" ht="18.75" customHeight="1" x14ac:dyDescent="0.25">
      <c r="A6" s="67"/>
      <c r="B6" s="67"/>
      <c r="C6" s="67"/>
      <c r="D6" s="67"/>
      <c r="E6" s="67"/>
      <c r="F6" s="67"/>
    </row>
    <row r="7" spans="1:16" ht="15.75" customHeight="1" x14ac:dyDescent="0.25">
      <c r="A7" s="67"/>
      <c r="B7" s="67"/>
      <c r="C7" s="67"/>
      <c r="D7" s="67"/>
      <c r="E7" s="67"/>
      <c r="F7" s="67"/>
    </row>
    <row r="8" spans="1:16" ht="15" customHeight="1" x14ac:dyDescent="0.25">
      <c r="A8" s="67"/>
      <c r="B8" s="67"/>
      <c r="C8" s="67"/>
      <c r="D8" s="67"/>
      <c r="E8" s="67"/>
      <c r="F8" s="67"/>
    </row>
    <row r="9" spans="1:16" ht="15" customHeight="1" x14ac:dyDescent="0.25">
      <c r="A9" s="67" t="s">
        <v>88</v>
      </c>
      <c r="B9" s="67"/>
      <c r="C9" s="67"/>
      <c r="D9" s="67"/>
      <c r="E9" s="60"/>
      <c r="F9" s="60"/>
      <c r="G9" s="60"/>
      <c r="H9" s="60"/>
      <c r="I9" s="60"/>
      <c r="J9" s="60"/>
      <c r="K9" s="60"/>
    </row>
    <row r="10" spans="1:16" ht="15" customHeight="1" x14ac:dyDescent="0.25">
      <c r="A10" s="10"/>
      <c r="B10" s="15" t="s">
        <v>86</v>
      </c>
      <c r="C10" s="10"/>
      <c r="D10" s="10"/>
      <c r="E10" s="12"/>
      <c r="F10" s="12"/>
      <c r="G10" s="12"/>
      <c r="H10" s="12"/>
      <c r="I10" s="12"/>
    </row>
    <row r="11" spans="1:16" ht="63" customHeight="1" x14ac:dyDescent="0.25">
      <c r="A11" s="11" t="s">
        <v>0</v>
      </c>
      <c r="B11" s="24" t="s">
        <v>87</v>
      </c>
      <c r="C11" s="55" t="s">
        <v>101</v>
      </c>
      <c r="D11" s="43" t="s">
        <v>89</v>
      </c>
      <c r="E11" s="27" t="s">
        <v>90</v>
      </c>
      <c r="F11" s="27" t="s">
        <v>91</v>
      </c>
      <c r="G11" s="27" t="s">
        <v>92</v>
      </c>
      <c r="H11" s="27" t="s">
        <v>93</v>
      </c>
      <c r="I11" s="27" t="s">
        <v>94</v>
      </c>
      <c r="J11" s="27" t="s">
        <v>95</v>
      </c>
      <c r="K11" s="27" t="s">
        <v>96</v>
      </c>
      <c r="L11" s="27" t="s">
        <v>105</v>
      </c>
      <c r="M11" s="27" t="s">
        <v>97</v>
      </c>
      <c r="N11" s="27" t="s">
        <v>98</v>
      </c>
      <c r="O11" s="28" t="s">
        <v>99</v>
      </c>
      <c r="P11" s="28" t="s">
        <v>100</v>
      </c>
    </row>
    <row r="12" spans="1:16" x14ac:dyDescent="0.25">
      <c r="A12" s="1" t="s">
        <v>1</v>
      </c>
      <c r="B12" s="25"/>
      <c r="C12" s="25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6" x14ac:dyDescent="0.25">
      <c r="A13" s="2" t="s">
        <v>2</v>
      </c>
      <c r="B13" s="17">
        <f>B14+B15+B18</f>
        <v>40338263</v>
      </c>
      <c r="C13" s="26">
        <v>0</v>
      </c>
      <c r="D13" s="46">
        <f>D18+D15+D14</f>
        <v>2543331.25</v>
      </c>
      <c r="E13" s="46">
        <f>E14+E15+E18</f>
        <v>2630548.6</v>
      </c>
      <c r="F13" s="51">
        <f>F14+F15+F18</f>
        <v>4565418.3600000003</v>
      </c>
      <c r="G13" s="51">
        <f>G14+G15+G18</f>
        <v>2605180.2599999998</v>
      </c>
      <c r="H13" s="51">
        <f>H14+H15+H18</f>
        <v>2634438.61</v>
      </c>
      <c r="I13" s="19"/>
      <c r="J13" s="19"/>
      <c r="K13" s="19"/>
      <c r="L13" s="19"/>
      <c r="M13" s="19"/>
      <c r="N13" s="19"/>
      <c r="O13" s="19"/>
      <c r="P13" s="29">
        <f>D13+E13+F13+G13+H13+I13+J13+K13+M13+N13+O13</f>
        <v>14978917.08</v>
      </c>
    </row>
    <row r="14" spans="1:16" x14ac:dyDescent="0.25">
      <c r="A14" s="3" t="s">
        <v>3</v>
      </c>
      <c r="B14" s="20">
        <v>31156276</v>
      </c>
      <c r="C14" s="26">
        <v>0</v>
      </c>
      <c r="D14" s="47">
        <v>2171600</v>
      </c>
      <c r="E14" s="47">
        <v>2258817.35</v>
      </c>
      <c r="F14" s="47">
        <v>2211600</v>
      </c>
      <c r="G14" s="49">
        <v>2211600</v>
      </c>
      <c r="H14" s="49">
        <v>2250059.61</v>
      </c>
      <c r="I14" s="19"/>
      <c r="J14" s="19"/>
      <c r="K14" s="19"/>
      <c r="L14" s="19"/>
      <c r="M14" s="19"/>
      <c r="N14" s="19"/>
      <c r="O14" s="19"/>
      <c r="P14" s="18">
        <f t="shared" ref="P14:P77" si="0">D14+E14+F14+G14+H14+I14+J14+K14+M14+N14+O14</f>
        <v>11103676.959999999</v>
      </c>
    </row>
    <row r="15" spans="1:16" x14ac:dyDescent="0.25">
      <c r="A15" s="3" t="s">
        <v>4</v>
      </c>
      <c r="B15" s="20">
        <v>5090200</v>
      </c>
      <c r="C15" s="26">
        <v>0</v>
      </c>
      <c r="D15" s="47">
        <v>45000</v>
      </c>
      <c r="E15" s="47">
        <v>45000</v>
      </c>
      <c r="F15" s="47">
        <v>2020971.11</v>
      </c>
      <c r="G15" s="49">
        <v>58176.67</v>
      </c>
      <c r="H15" s="49">
        <v>45000</v>
      </c>
      <c r="I15" s="19"/>
      <c r="J15" s="19"/>
      <c r="K15" s="19"/>
      <c r="L15" s="19"/>
      <c r="M15" s="19"/>
      <c r="N15" s="19"/>
      <c r="O15" s="19"/>
      <c r="P15" s="18">
        <f t="shared" si="0"/>
        <v>2214147.7800000003</v>
      </c>
    </row>
    <row r="16" spans="1:16" x14ac:dyDescent="0.25">
      <c r="A16" s="3" t="s">
        <v>36</v>
      </c>
      <c r="B16" s="20"/>
      <c r="C16" s="26">
        <v>0</v>
      </c>
      <c r="D16" s="48"/>
      <c r="E16" s="48"/>
      <c r="F16" s="47"/>
      <c r="G16" s="49"/>
      <c r="H16" s="19"/>
      <c r="I16" s="19"/>
      <c r="J16" s="19"/>
      <c r="K16" s="19"/>
      <c r="L16" s="19"/>
      <c r="M16" s="19"/>
      <c r="N16" s="19"/>
      <c r="O16" s="19"/>
      <c r="P16" s="18">
        <f t="shared" si="0"/>
        <v>0</v>
      </c>
    </row>
    <row r="17" spans="1:16" x14ac:dyDescent="0.25">
      <c r="A17" s="3" t="s">
        <v>5</v>
      </c>
      <c r="B17" s="20"/>
      <c r="C17" s="26">
        <v>0</v>
      </c>
      <c r="D17" s="48"/>
      <c r="E17" s="48"/>
      <c r="F17" s="47"/>
      <c r="G17" s="19"/>
      <c r="H17" s="49"/>
      <c r="I17" s="19"/>
      <c r="J17" s="19"/>
      <c r="K17" s="19"/>
      <c r="L17" s="19"/>
      <c r="M17" s="19"/>
      <c r="N17" s="19"/>
      <c r="O17" s="19"/>
      <c r="P17" s="18">
        <f t="shared" si="0"/>
        <v>0</v>
      </c>
    </row>
    <row r="18" spans="1:16" x14ac:dyDescent="0.25">
      <c r="A18" s="3" t="s">
        <v>6</v>
      </c>
      <c r="B18" s="20">
        <v>4091787</v>
      </c>
      <c r="C18" s="26">
        <v>0</v>
      </c>
      <c r="D18" s="47">
        <v>326731.25</v>
      </c>
      <c r="E18" s="47">
        <v>326731.25</v>
      </c>
      <c r="F18" s="47">
        <v>332847.25</v>
      </c>
      <c r="G18" s="49">
        <v>335403.59000000003</v>
      </c>
      <c r="H18" s="49">
        <v>339379</v>
      </c>
      <c r="I18" s="19"/>
      <c r="J18" s="19"/>
      <c r="K18" s="49"/>
      <c r="L18" s="19"/>
      <c r="M18" s="19"/>
      <c r="N18" s="19"/>
      <c r="O18" s="19"/>
      <c r="P18" s="18">
        <f t="shared" si="0"/>
        <v>1661092.34</v>
      </c>
    </row>
    <row r="19" spans="1:16" x14ac:dyDescent="0.25">
      <c r="A19" s="2" t="s">
        <v>7</v>
      </c>
      <c r="B19" s="21">
        <f>B20+B21+B22+B23+B24+B25+B26+B27+B28</f>
        <v>7795736</v>
      </c>
      <c r="C19" s="26">
        <v>0</v>
      </c>
      <c r="D19" s="46">
        <f>D22+D20</f>
        <v>265222.79000000004</v>
      </c>
      <c r="E19" s="46">
        <f>E20+E22+E26</f>
        <v>379631.87</v>
      </c>
      <c r="F19" s="56">
        <f>F20+F22+F23+F26</f>
        <v>679501.7300000001</v>
      </c>
      <c r="G19" s="51">
        <f>G20+G22</f>
        <v>306054.03999999998</v>
      </c>
      <c r="H19" s="51">
        <f>H20+H22+H27</f>
        <v>1040927</v>
      </c>
      <c r="I19" s="19"/>
      <c r="J19" s="19"/>
      <c r="K19" s="62"/>
      <c r="L19" s="19"/>
      <c r="M19" s="19"/>
      <c r="N19" s="19"/>
      <c r="O19" s="19"/>
      <c r="P19" s="29">
        <f>SUM(D19:O19)</f>
        <v>2671337.4300000002</v>
      </c>
    </row>
    <row r="20" spans="1:16" x14ac:dyDescent="0.25">
      <c r="A20" s="3" t="s">
        <v>8</v>
      </c>
      <c r="B20" s="20">
        <v>1549600</v>
      </c>
      <c r="C20" s="26">
        <v>0</v>
      </c>
      <c r="D20" s="47">
        <v>132187.79</v>
      </c>
      <c r="E20" s="47">
        <v>123827.76</v>
      </c>
      <c r="F20" s="49">
        <v>119483.69</v>
      </c>
      <c r="G20" s="49">
        <v>116704.04</v>
      </c>
      <c r="H20" s="49">
        <v>131047.67</v>
      </c>
      <c r="I20" s="49"/>
      <c r="J20" s="19"/>
      <c r="K20" s="62"/>
      <c r="L20" s="19"/>
      <c r="M20" s="19"/>
      <c r="N20" s="19"/>
      <c r="O20" s="19"/>
      <c r="P20" s="18">
        <f t="shared" si="0"/>
        <v>623250.94999999995</v>
      </c>
    </row>
    <row r="21" spans="1:16" x14ac:dyDescent="0.25">
      <c r="A21" s="3" t="s">
        <v>9</v>
      </c>
      <c r="B21" s="20">
        <v>50000</v>
      </c>
      <c r="C21" s="26">
        <v>0</v>
      </c>
      <c r="D21" s="48"/>
      <c r="E21" s="48"/>
      <c r="F21" s="19"/>
      <c r="G21" s="19"/>
      <c r="H21" s="19"/>
      <c r="I21" s="19"/>
      <c r="J21" s="19"/>
      <c r="K21" s="62"/>
      <c r="L21" s="19"/>
      <c r="M21" s="19"/>
      <c r="N21" s="19"/>
      <c r="O21" s="19"/>
      <c r="P21" s="18">
        <f t="shared" si="0"/>
        <v>0</v>
      </c>
    </row>
    <row r="22" spans="1:16" x14ac:dyDescent="0.25">
      <c r="A22" s="3" t="s">
        <v>10</v>
      </c>
      <c r="B22" s="20">
        <v>2300000</v>
      </c>
      <c r="C22" s="26">
        <v>0</v>
      </c>
      <c r="D22" s="47">
        <v>133035</v>
      </c>
      <c r="E22" s="47">
        <v>247350</v>
      </c>
      <c r="F22" s="47">
        <v>304470.28000000003</v>
      </c>
      <c r="G22" s="49">
        <v>189350</v>
      </c>
      <c r="H22" s="49">
        <v>189757.33</v>
      </c>
      <c r="I22" s="19"/>
      <c r="J22" s="19"/>
      <c r="K22" s="62"/>
      <c r="L22" s="19"/>
      <c r="M22" s="19"/>
      <c r="N22" s="19"/>
      <c r="O22" s="19"/>
      <c r="P22" s="18">
        <f t="shared" si="0"/>
        <v>1063962.6100000001</v>
      </c>
    </row>
    <row r="23" spans="1:16" ht="18" customHeight="1" x14ac:dyDescent="0.25">
      <c r="A23" s="3" t="s">
        <v>11</v>
      </c>
      <c r="B23" s="20">
        <v>15000</v>
      </c>
      <c r="C23" s="26">
        <v>0</v>
      </c>
      <c r="D23" s="45"/>
      <c r="E23" s="48"/>
      <c r="F23" s="49">
        <v>189041.64</v>
      </c>
      <c r="G23" s="19"/>
      <c r="H23" s="49"/>
      <c r="I23" s="19"/>
      <c r="J23" s="19"/>
      <c r="K23" s="49"/>
      <c r="L23" s="19"/>
      <c r="M23" s="19"/>
      <c r="N23" s="19"/>
      <c r="O23" s="19"/>
      <c r="P23" s="18">
        <f t="shared" si="0"/>
        <v>189041.64</v>
      </c>
    </row>
    <row r="24" spans="1:16" x14ac:dyDescent="0.25">
      <c r="A24" s="3" t="s">
        <v>12</v>
      </c>
      <c r="B24" s="20">
        <v>100000</v>
      </c>
      <c r="C24" s="26">
        <v>0</v>
      </c>
      <c r="D24" s="19"/>
      <c r="E24" s="48"/>
      <c r="F24" s="19"/>
      <c r="G24" s="19"/>
      <c r="H24" s="19"/>
      <c r="I24" s="19"/>
      <c r="J24" s="19"/>
      <c r="K24" s="49"/>
      <c r="L24" s="19"/>
      <c r="M24" s="19"/>
      <c r="N24" s="19"/>
      <c r="O24" s="19"/>
      <c r="P24" s="18">
        <f t="shared" si="0"/>
        <v>0</v>
      </c>
    </row>
    <row r="25" spans="1:16" x14ac:dyDescent="0.25">
      <c r="A25" s="3" t="s">
        <v>13</v>
      </c>
      <c r="B25" s="20">
        <v>150000</v>
      </c>
      <c r="C25" s="26">
        <v>0</v>
      </c>
      <c r="D25" s="19"/>
      <c r="E25" s="48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8">
        <f t="shared" si="0"/>
        <v>0</v>
      </c>
    </row>
    <row r="26" spans="1:16" ht="30" x14ac:dyDescent="0.25">
      <c r="A26" s="3" t="s">
        <v>14</v>
      </c>
      <c r="B26" s="20">
        <v>150000</v>
      </c>
      <c r="C26" s="26">
        <v>0</v>
      </c>
      <c r="D26" s="19"/>
      <c r="E26" s="47">
        <v>8454.11</v>
      </c>
      <c r="F26" s="49">
        <v>66506.12</v>
      </c>
      <c r="G26" s="19"/>
      <c r="H26" s="19"/>
      <c r="I26" s="19"/>
      <c r="J26" s="19"/>
      <c r="K26" s="19"/>
      <c r="L26" s="19"/>
      <c r="M26" s="19"/>
      <c r="N26" s="19"/>
      <c r="O26" s="19"/>
      <c r="P26" s="18">
        <f t="shared" si="0"/>
        <v>74960.23</v>
      </c>
    </row>
    <row r="27" spans="1:16" ht="30" x14ac:dyDescent="0.25">
      <c r="A27" s="3" t="s">
        <v>15</v>
      </c>
      <c r="B27" s="20">
        <v>3231136</v>
      </c>
      <c r="C27" s="26">
        <v>0</v>
      </c>
      <c r="D27" s="19"/>
      <c r="E27" s="50"/>
      <c r="F27" s="19"/>
      <c r="G27" s="19"/>
      <c r="H27" s="49">
        <v>720122</v>
      </c>
      <c r="I27" s="19"/>
      <c r="J27" s="19"/>
      <c r="K27" s="19"/>
      <c r="L27" s="19"/>
      <c r="M27" s="19"/>
      <c r="N27" s="19"/>
      <c r="O27" s="19"/>
      <c r="P27" s="18">
        <f t="shared" si="0"/>
        <v>720122</v>
      </c>
    </row>
    <row r="28" spans="1:16" x14ac:dyDescent="0.25">
      <c r="A28" s="3" t="s">
        <v>37</v>
      </c>
      <c r="B28" s="20">
        <v>250000</v>
      </c>
      <c r="C28" s="26">
        <v>0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8">
        <f t="shared" si="0"/>
        <v>0</v>
      </c>
    </row>
    <row r="29" spans="1:16" x14ac:dyDescent="0.25">
      <c r="A29" s="2" t="s">
        <v>16</v>
      </c>
      <c r="B29" s="21">
        <f>B30+B31+B34+B35+B36+B38</f>
        <v>7970001</v>
      </c>
      <c r="C29" s="26">
        <v>0</v>
      </c>
      <c r="D29" s="19"/>
      <c r="E29" s="51">
        <f>E36</f>
        <v>750000</v>
      </c>
      <c r="F29" s="51">
        <f>F30+F31+F32+F34+F35+F36+F38</f>
        <v>572537.69999999995</v>
      </c>
      <c r="G29" s="51">
        <f>G36</f>
        <v>750000</v>
      </c>
      <c r="H29" s="19"/>
      <c r="I29" s="19"/>
      <c r="J29" s="19"/>
      <c r="K29" s="19"/>
      <c r="L29" s="19"/>
      <c r="M29" s="19"/>
      <c r="N29" s="19"/>
      <c r="O29" s="19"/>
      <c r="P29" s="29">
        <f>P30+P31+P32+P34+P35+P36+P38</f>
        <v>2072537.7000000002</v>
      </c>
    </row>
    <row r="30" spans="1:16" x14ac:dyDescent="0.25">
      <c r="A30" s="3" t="s">
        <v>17</v>
      </c>
      <c r="B30" s="20">
        <v>150000</v>
      </c>
      <c r="C30" s="26">
        <v>0</v>
      </c>
      <c r="D30" s="19"/>
      <c r="E30" s="19"/>
      <c r="F30" s="49">
        <v>13981.48</v>
      </c>
      <c r="G30" s="19"/>
      <c r="H30" s="19"/>
      <c r="I30" s="19"/>
      <c r="J30" s="19"/>
      <c r="K30" s="19"/>
      <c r="L30" s="19"/>
      <c r="M30" s="19"/>
      <c r="N30" s="19"/>
      <c r="O30" s="19"/>
      <c r="P30" s="18">
        <f t="shared" si="0"/>
        <v>13981.48</v>
      </c>
    </row>
    <row r="31" spans="1:16" x14ac:dyDescent="0.25">
      <c r="A31" s="3" t="s">
        <v>18</v>
      </c>
      <c r="B31" s="20">
        <v>550000</v>
      </c>
      <c r="C31" s="26">
        <v>0</v>
      </c>
      <c r="D31" s="19"/>
      <c r="E31" s="19"/>
      <c r="F31" s="49">
        <v>47672</v>
      </c>
      <c r="G31" s="19"/>
      <c r="H31" s="19"/>
      <c r="I31" s="19"/>
      <c r="J31" s="19"/>
      <c r="K31" s="19"/>
      <c r="L31" s="19"/>
      <c r="M31" s="19"/>
      <c r="N31" s="19"/>
      <c r="O31" s="19"/>
      <c r="P31" s="18">
        <f t="shared" si="0"/>
        <v>47672</v>
      </c>
    </row>
    <row r="32" spans="1:16" x14ac:dyDescent="0.25">
      <c r="A32" s="3" t="s">
        <v>19</v>
      </c>
      <c r="B32" s="20"/>
      <c r="C32" s="26">
        <v>0</v>
      </c>
      <c r="D32" s="19"/>
      <c r="E32" s="19"/>
      <c r="F32" s="49">
        <v>10673.4</v>
      </c>
      <c r="G32" s="49" t="s">
        <v>102</v>
      </c>
      <c r="H32" s="19"/>
      <c r="I32" s="19"/>
      <c r="J32" s="19"/>
      <c r="K32" s="19"/>
      <c r="L32" s="19"/>
      <c r="M32" s="19"/>
      <c r="N32" s="19"/>
      <c r="O32" s="19"/>
      <c r="P32" s="18">
        <f>SUM(D32:O32)</f>
        <v>10673.4</v>
      </c>
    </row>
    <row r="33" spans="1:16" x14ac:dyDescent="0.25">
      <c r="A33" s="3" t="s">
        <v>20</v>
      </c>
      <c r="B33" s="20"/>
      <c r="C33" s="26">
        <v>0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8"/>
    </row>
    <row r="34" spans="1:16" x14ac:dyDescent="0.25">
      <c r="A34" s="3" t="s">
        <v>21</v>
      </c>
      <c r="B34" s="20">
        <v>2305001</v>
      </c>
      <c r="C34" s="26">
        <v>0</v>
      </c>
      <c r="D34" s="19"/>
      <c r="E34" s="19"/>
      <c r="F34" s="49">
        <v>129800</v>
      </c>
      <c r="G34" s="19"/>
      <c r="H34" s="19"/>
      <c r="I34" s="19"/>
      <c r="J34" s="19"/>
      <c r="K34" s="19"/>
      <c r="L34" s="19"/>
      <c r="M34" s="19"/>
      <c r="N34" s="19"/>
      <c r="O34" s="19"/>
      <c r="P34" s="18">
        <f>F34</f>
        <v>129800</v>
      </c>
    </row>
    <row r="35" spans="1:16" ht="30" x14ac:dyDescent="0.25">
      <c r="A35" s="3" t="s">
        <v>22</v>
      </c>
      <c r="B35" s="20">
        <v>1385000</v>
      </c>
      <c r="C35" s="26">
        <v>0</v>
      </c>
      <c r="D35" s="19"/>
      <c r="E35" s="19"/>
      <c r="F35" s="49">
        <v>1274.4000000000001</v>
      </c>
      <c r="G35" s="19"/>
      <c r="H35" s="19"/>
      <c r="I35" s="19"/>
      <c r="J35" s="19"/>
      <c r="K35" s="19"/>
      <c r="L35" s="19"/>
      <c r="M35" s="19"/>
      <c r="N35" s="19"/>
      <c r="O35" s="19"/>
      <c r="P35" s="18">
        <f>SUM(F35:O35)</f>
        <v>1274.4000000000001</v>
      </c>
    </row>
    <row r="36" spans="1:16" ht="30" x14ac:dyDescent="0.25">
      <c r="A36" s="3" t="s">
        <v>23</v>
      </c>
      <c r="B36" s="20">
        <v>3265000</v>
      </c>
      <c r="C36" s="26">
        <v>0</v>
      </c>
      <c r="D36" s="19"/>
      <c r="E36" s="49">
        <v>750000</v>
      </c>
      <c r="F36" s="49">
        <v>124867.6</v>
      </c>
      <c r="G36" s="49">
        <v>750000</v>
      </c>
      <c r="H36" s="19"/>
      <c r="I36" s="19"/>
      <c r="J36" s="19"/>
      <c r="K36" s="19"/>
      <c r="L36" s="19"/>
      <c r="M36" s="19"/>
      <c r="N36" s="19"/>
      <c r="O36" s="19"/>
      <c r="P36" s="18">
        <f t="shared" si="0"/>
        <v>1624867.6</v>
      </c>
    </row>
    <row r="37" spans="1:16" ht="30" x14ac:dyDescent="0.25">
      <c r="A37" s="3" t="s">
        <v>38</v>
      </c>
      <c r="B37" s="20"/>
      <c r="C37" s="26">
        <v>0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8">
        <f t="shared" si="0"/>
        <v>0</v>
      </c>
    </row>
    <row r="38" spans="1:16" x14ac:dyDescent="0.25">
      <c r="A38" s="3" t="s">
        <v>24</v>
      </c>
      <c r="B38" s="20">
        <v>315000</v>
      </c>
      <c r="C38" s="26">
        <v>0</v>
      </c>
      <c r="D38" s="19"/>
      <c r="E38" s="19"/>
      <c r="F38" s="49">
        <v>244268.82</v>
      </c>
      <c r="G38" s="49"/>
      <c r="H38" s="19"/>
      <c r="I38" s="19"/>
      <c r="J38" s="19"/>
      <c r="K38" s="19"/>
      <c r="L38" s="19"/>
      <c r="M38" s="19"/>
      <c r="N38" s="19"/>
      <c r="O38" s="19"/>
      <c r="P38" s="18">
        <f t="shared" si="0"/>
        <v>244268.82</v>
      </c>
    </row>
    <row r="39" spans="1:16" x14ac:dyDescent="0.25">
      <c r="A39" s="2" t="s">
        <v>25</v>
      </c>
      <c r="B39" s="20"/>
      <c r="C39" s="26">
        <v>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8">
        <f t="shared" si="0"/>
        <v>0</v>
      </c>
    </row>
    <row r="40" spans="1:16" ht="30" x14ac:dyDescent="0.25">
      <c r="A40" s="3" t="s">
        <v>26</v>
      </c>
      <c r="B40" s="20"/>
      <c r="C40" s="26">
        <v>0</v>
      </c>
      <c r="D40" s="19"/>
      <c r="E40" s="19"/>
      <c r="F40" s="19"/>
      <c r="G40" s="49"/>
      <c r="H40" s="49"/>
      <c r="I40" s="19"/>
      <c r="J40" s="19"/>
      <c r="K40" s="19"/>
      <c r="L40" s="19"/>
      <c r="M40" s="19"/>
      <c r="N40" s="19"/>
      <c r="O40" s="19"/>
      <c r="P40" s="18">
        <f t="shared" si="0"/>
        <v>0</v>
      </c>
    </row>
    <row r="41" spans="1:16" ht="30" x14ac:dyDescent="0.25">
      <c r="A41" s="3" t="s">
        <v>39</v>
      </c>
      <c r="B41" s="20"/>
      <c r="C41" s="26">
        <v>0</v>
      </c>
      <c r="D41" s="19"/>
      <c r="E41" s="19"/>
      <c r="F41" s="19"/>
      <c r="G41" s="19"/>
      <c r="H41" s="19"/>
      <c r="I41" s="49"/>
      <c r="J41" s="19"/>
      <c r="K41" s="19"/>
      <c r="L41" s="19"/>
      <c r="M41" s="19"/>
      <c r="N41" s="19"/>
      <c r="O41" s="19"/>
      <c r="P41" s="18">
        <f t="shared" si="0"/>
        <v>0</v>
      </c>
    </row>
    <row r="42" spans="1:16" ht="30" x14ac:dyDescent="0.25">
      <c r="A42" s="3" t="s">
        <v>40</v>
      </c>
      <c r="B42" s="20"/>
      <c r="C42" s="26">
        <v>0</v>
      </c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8">
        <f t="shared" si="0"/>
        <v>0</v>
      </c>
    </row>
    <row r="43" spans="1:16" ht="30" x14ac:dyDescent="0.25">
      <c r="A43" s="3" t="s">
        <v>41</v>
      </c>
      <c r="B43" s="20"/>
      <c r="C43" s="26">
        <v>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8">
        <f t="shared" si="0"/>
        <v>0</v>
      </c>
    </row>
    <row r="44" spans="1:16" ht="30" x14ac:dyDescent="0.25">
      <c r="A44" s="3" t="s">
        <v>42</v>
      </c>
      <c r="B44" s="20"/>
      <c r="C44" s="26">
        <v>0</v>
      </c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8">
        <f t="shared" si="0"/>
        <v>0</v>
      </c>
    </row>
    <row r="45" spans="1:16" ht="30" x14ac:dyDescent="0.25">
      <c r="A45" s="3" t="s">
        <v>27</v>
      </c>
      <c r="B45" s="20"/>
      <c r="C45" s="26">
        <v>0</v>
      </c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8">
        <f t="shared" si="0"/>
        <v>0</v>
      </c>
    </row>
    <row r="46" spans="1:16" ht="30" x14ac:dyDescent="0.25">
      <c r="A46" s="3" t="s">
        <v>43</v>
      </c>
      <c r="B46" s="20"/>
      <c r="C46" s="26">
        <v>0</v>
      </c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8">
        <f t="shared" si="0"/>
        <v>0</v>
      </c>
    </row>
    <row r="47" spans="1:16" x14ac:dyDescent="0.25">
      <c r="A47" s="2" t="s">
        <v>44</v>
      </c>
      <c r="B47" s="20"/>
      <c r="C47" s="26">
        <v>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8">
        <f t="shared" si="0"/>
        <v>0</v>
      </c>
    </row>
    <row r="48" spans="1:16" ht="30" x14ac:dyDescent="0.25">
      <c r="A48" s="3" t="s">
        <v>45</v>
      </c>
      <c r="B48" s="20"/>
      <c r="C48" s="26">
        <v>0</v>
      </c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8">
        <f t="shared" si="0"/>
        <v>0</v>
      </c>
    </row>
    <row r="49" spans="1:16" ht="30" x14ac:dyDescent="0.25">
      <c r="A49" s="3" t="s">
        <v>46</v>
      </c>
      <c r="B49" s="20"/>
      <c r="C49" s="26">
        <v>0</v>
      </c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8">
        <f t="shared" si="0"/>
        <v>0</v>
      </c>
    </row>
    <row r="50" spans="1:16" ht="30" x14ac:dyDescent="0.25">
      <c r="A50" s="3" t="s">
        <v>47</v>
      </c>
      <c r="B50" s="20"/>
      <c r="C50" s="26">
        <v>0</v>
      </c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8">
        <f t="shared" si="0"/>
        <v>0</v>
      </c>
    </row>
    <row r="51" spans="1:16" ht="30" x14ac:dyDescent="0.25">
      <c r="A51" s="3" t="s">
        <v>48</v>
      </c>
      <c r="B51" s="20"/>
      <c r="C51" s="26">
        <v>0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8">
        <f t="shared" si="0"/>
        <v>0</v>
      </c>
    </row>
    <row r="52" spans="1:16" ht="30" x14ac:dyDescent="0.25">
      <c r="A52" s="3" t="s">
        <v>49</v>
      </c>
      <c r="B52" s="20"/>
      <c r="C52" s="26">
        <v>0</v>
      </c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8">
        <f t="shared" si="0"/>
        <v>0</v>
      </c>
    </row>
    <row r="53" spans="1:16" ht="30" x14ac:dyDescent="0.25">
      <c r="A53" s="3" t="s">
        <v>50</v>
      </c>
      <c r="B53" s="20"/>
      <c r="C53" s="26">
        <v>0</v>
      </c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8">
        <f t="shared" si="0"/>
        <v>0</v>
      </c>
    </row>
    <row r="54" spans="1:16" ht="30" x14ac:dyDescent="0.25">
      <c r="A54" s="3" t="s">
        <v>51</v>
      </c>
      <c r="B54" s="20"/>
      <c r="C54" s="26">
        <v>0</v>
      </c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8">
        <f t="shared" si="0"/>
        <v>0</v>
      </c>
    </row>
    <row r="55" spans="1:16" x14ac:dyDescent="0.25">
      <c r="A55" s="2" t="s">
        <v>28</v>
      </c>
      <c r="B55" s="21">
        <f>B56+B60+B63</f>
        <v>3896000</v>
      </c>
      <c r="C55" s="26">
        <v>0</v>
      </c>
      <c r="D55" s="19"/>
      <c r="E55" s="19"/>
      <c r="F55" s="58">
        <f>F56+F60</f>
        <v>301884.79999999999</v>
      </c>
      <c r="G55" s="19"/>
      <c r="H55" s="19"/>
      <c r="I55" s="19"/>
      <c r="J55" s="19"/>
      <c r="K55" s="19"/>
      <c r="L55" s="19"/>
      <c r="M55" s="19"/>
      <c r="N55" s="19"/>
      <c r="O55" s="19"/>
      <c r="P55" s="29">
        <f t="shared" si="0"/>
        <v>301884.79999999999</v>
      </c>
    </row>
    <row r="56" spans="1:16" x14ac:dyDescent="0.25">
      <c r="A56" s="3" t="s">
        <v>29</v>
      </c>
      <c r="B56" s="20">
        <v>310000</v>
      </c>
      <c r="C56" s="26">
        <v>0</v>
      </c>
      <c r="D56" s="19"/>
      <c r="E56" s="19"/>
      <c r="F56" s="49">
        <v>90215</v>
      </c>
      <c r="G56" s="49"/>
      <c r="H56" s="19"/>
      <c r="I56" s="19"/>
      <c r="J56" s="19"/>
      <c r="K56" s="19"/>
      <c r="L56" s="19"/>
      <c r="M56" s="19"/>
      <c r="N56" s="19"/>
      <c r="O56" s="19"/>
      <c r="P56" s="18">
        <f>F56</f>
        <v>90215</v>
      </c>
    </row>
    <row r="57" spans="1:16" ht="30" x14ac:dyDescent="0.25">
      <c r="A57" s="3" t="s">
        <v>30</v>
      </c>
      <c r="B57" s="20"/>
      <c r="C57" s="26">
        <v>0</v>
      </c>
      <c r="D57" s="19"/>
      <c r="E57" s="19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18"/>
    </row>
    <row r="58" spans="1:16" ht="30" x14ac:dyDescent="0.25">
      <c r="A58" s="3" t="s">
        <v>31</v>
      </c>
      <c r="B58" s="20"/>
      <c r="C58" s="26">
        <v>0</v>
      </c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8"/>
    </row>
    <row r="59" spans="1:16" ht="30" x14ac:dyDescent="0.25">
      <c r="A59" s="3" t="s">
        <v>32</v>
      </c>
      <c r="B59" s="20"/>
      <c r="C59" s="26">
        <v>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8"/>
    </row>
    <row r="60" spans="1:16" ht="30" x14ac:dyDescent="0.25">
      <c r="A60" s="3" t="s">
        <v>33</v>
      </c>
      <c r="B60" s="20">
        <v>3500000</v>
      </c>
      <c r="C60" s="26">
        <v>0</v>
      </c>
      <c r="D60" s="19"/>
      <c r="E60" s="19"/>
      <c r="F60" s="49">
        <v>211669.8</v>
      </c>
      <c r="G60" s="49"/>
      <c r="H60" s="49"/>
      <c r="I60" s="19"/>
      <c r="J60" s="19"/>
      <c r="K60" s="19"/>
      <c r="L60" s="19"/>
      <c r="M60" s="19"/>
      <c r="N60" s="19"/>
      <c r="O60" s="19"/>
      <c r="P60" s="18">
        <f>SUM(F60:O60)</f>
        <v>211669.8</v>
      </c>
    </row>
    <row r="61" spans="1:16" x14ac:dyDescent="0.25">
      <c r="A61" s="3" t="s">
        <v>52</v>
      </c>
      <c r="B61" s="20"/>
      <c r="C61" s="26">
        <v>0</v>
      </c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8">
        <f t="shared" si="0"/>
        <v>0</v>
      </c>
    </row>
    <row r="62" spans="1:16" x14ac:dyDescent="0.25">
      <c r="A62" s="3" t="s">
        <v>53</v>
      </c>
      <c r="B62" s="20"/>
      <c r="C62" s="26">
        <v>0</v>
      </c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8">
        <f t="shared" si="0"/>
        <v>0</v>
      </c>
    </row>
    <row r="63" spans="1:16" x14ac:dyDescent="0.25">
      <c r="A63" s="3" t="s">
        <v>34</v>
      </c>
      <c r="B63" s="20">
        <v>86000</v>
      </c>
      <c r="C63" s="26">
        <v>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8">
        <f t="shared" si="0"/>
        <v>0</v>
      </c>
    </row>
    <row r="64" spans="1:16" ht="30" x14ac:dyDescent="0.25">
      <c r="A64" s="3" t="s">
        <v>54</v>
      </c>
      <c r="B64" s="20"/>
      <c r="C64" s="26">
        <v>0</v>
      </c>
      <c r="D64" s="19"/>
      <c r="E64" s="19"/>
      <c r="F64" s="19"/>
      <c r="G64" s="49"/>
      <c r="H64" s="19"/>
      <c r="I64" s="19"/>
      <c r="J64" s="19"/>
      <c r="K64" s="19"/>
      <c r="L64" s="19"/>
      <c r="M64" s="19"/>
      <c r="N64" s="19"/>
      <c r="O64" s="19"/>
      <c r="P64" s="18">
        <f t="shared" si="0"/>
        <v>0</v>
      </c>
    </row>
    <row r="65" spans="1:16" x14ac:dyDescent="0.25">
      <c r="A65" s="2" t="s">
        <v>55</v>
      </c>
      <c r="B65" s="20"/>
      <c r="C65" s="26">
        <v>0</v>
      </c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8">
        <f t="shared" si="0"/>
        <v>0</v>
      </c>
    </row>
    <row r="66" spans="1:16" x14ac:dyDescent="0.25">
      <c r="A66" s="3" t="s">
        <v>56</v>
      </c>
      <c r="B66" s="22"/>
      <c r="C66" s="26">
        <v>0</v>
      </c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8">
        <f t="shared" si="0"/>
        <v>0</v>
      </c>
    </row>
    <row r="67" spans="1:16" x14ac:dyDescent="0.25">
      <c r="A67" s="3" t="s">
        <v>57</v>
      </c>
      <c r="B67" s="22"/>
      <c r="C67" s="26">
        <v>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8">
        <f t="shared" si="0"/>
        <v>0</v>
      </c>
    </row>
    <row r="68" spans="1:16" x14ac:dyDescent="0.25">
      <c r="A68" s="3" t="s">
        <v>58</v>
      </c>
      <c r="B68" s="22"/>
      <c r="C68" s="26">
        <v>0</v>
      </c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8">
        <f t="shared" si="0"/>
        <v>0</v>
      </c>
    </row>
    <row r="69" spans="1:16" ht="30" x14ac:dyDescent="0.25">
      <c r="A69" s="3" t="s">
        <v>59</v>
      </c>
      <c r="B69" s="22"/>
      <c r="C69" s="26">
        <v>0</v>
      </c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8">
        <f t="shared" si="0"/>
        <v>0</v>
      </c>
    </row>
    <row r="70" spans="1:16" ht="30" x14ac:dyDescent="0.25">
      <c r="A70" s="2" t="s">
        <v>60</v>
      </c>
      <c r="B70" s="22"/>
      <c r="C70" s="26">
        <v>0</v>
      </c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8">
        <f t="shared" si="0"/>
        <v>0</v>
      </c>
    </row>
    <row r="71" spans="1:16" x14ac:dyDescent="0.25">
      <c r="A71" s="3" t="s">
        <v>61</v>
      </c>
      <c r="B71" s="22"/>
      <c r="C71" s="26">
        <v>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8">
        <f t="shared" si="0"/>
        <v>0</v>
      </c>
    </row>
    <row r="72" spans="1:16" ht="30" x14ac:dyDescent="0.25">
      <c r="A72" s="3" t="s">
        <v>62</v>
      </c>
      <c r="B72" s="22"/>
      <c r="C72" s="26">
        <v>0</v>
      </c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8">
        <f t="shared" si="0"/>
        <v>0</v>
      </c>
    </row>
    <row r="73" spans="1:16" x14ac:dyDescent="0.25">
      <c r="A73" s="2" t="s">
        <v>63</v>
      </c>
      <c r="B73" s="22"/>
      <c r="C73" s="26">
        <v>0</v>
      </c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8">
        <f t="shared" si="0"/>
        <v>0</v>
      </c>
    </row>
    <row r="74" spans="1:16" x14ac:dyDescent="0.25">
      <c r="A74" s="3" t="s">
        <v>64</v>
      </c>
      <c r="B74" s="22"/>
      <c r="C74" s="26">
        <v>0</v>
      </c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8">
        <f t="shared" si="0"/>
        <v>0</v>
      </c>
    </row>
    <row r="75" spans="1:16" x14ac:dyDescent="0.25">
      <c r="A75" s="3" t="s">
        <v>65</v>
      </c>
      <c r="B75" s="22"/>
      <c r="C75" s="26">
        <v>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8">
        <f t="shared" si="0"/>
        <v>0</v>
      </c>
    </row>
    <row r="76" spans="1:16" ht="30" x14ac:dyDescent="0.25">
      <c r="A76" s="3" t="s">
        <v>66</v>
      </c>
      <c r="B76" s="22"/>
      <c r="C76" s="26">
        <v>0</v>
      </c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8">
        <f t="shared" si="0"/>
        <v>0</v>
      </c>
    </row>
    <row r="77" spans="1:16" x14ac:dyDescent="0.25">
      <c r="A77" s="4" t="s">
        <v>35</v>
      </c>
      <c r="B77" s="30">
        <f>B13+B19+B29+B55</f>
        <v>60000000</v>
      </c>
      <c r="C77" s="39"/>
      <c r="D77" s="40">
        <f>D13+D19</f>
        <v>2808554.04</v>
      </c>
      <c r="E77" s="52">
        <f>E13+E19+E29</f>
        <v>3760180.47</v>
      </c>
      <c r="F77" s="59">
        <f>F13+F19+F29+F55</f>
        <v>6119342.5900000008</v>
      </c>
      <c r="G77" s="52">
        <f>G13+G19+G29</f>
        <v>3661234.3</v>
      </c>
      <c r="H77" s="52">
        <f>H13+H19</f>
        <v>3675365.61</v>
      </c>
      <c r="I77" s="31"/>
      <c r="J77" s="31"/>
      <c r="K77" s="31"/>
      <c r="L77" s="31"/>
      <c r="M77" s="31"/>
      <c r="N77" s="31"/>
      <c r="O77" s="31"/>
      <c r="P77" s="41">
        <f t="shared" si="0"/>
        <v>20024677.010000002</v>
      </c>
    </row>
    <row r="78" spans="1:16" x14ac:dyDescent="0.25">
      <c r="A78" s="33"/>
      <c r="B78" s="34"/>
      <c r="C78" s="34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8">
        <f t="shared" ref="P78:P87" si="1">D78+E78+F78+G78+H78+I78+J78+K78+M78+N78+O78</f>
        <v>0</v>
      </c>
    </row>
    <row r="79" spans="1:16" x14ac:dyDescent="0.25">
      <c r="A79" s="35" t="s">
        <v>67</v>
      </c>
      <c r="B79" s="34"/>
      <c r="C79" s="34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8">
        <f t="shared" si="1"/>
        <v>0</v>
      </c>
    </row>
    <row r="80" spans="1:16" x14ac:dyDescent="0.25">
      <c r="A80" s="35" t="s">
        <v>68</v>
      </c>
      <c r="B80" s="34"/>
      <c r="C80" s="34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8">
        <f t="shared" si="1"/>
        <v>0</v>
      </c>
    </row>
    <row r="81" spans="1:16" ht="30" x14ac:dyDescent="0.25">
      <c r="A81" s="36" t="s">
        <v>69</v>
      </c>
      <c r="B81" s="34"/>
      <c r="C81" s="34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8">
        <f t="shared" si="1"/>
        <v>0</v>
      </c>
    </row>
    <row r="82" spans="1:16" ht="30" x14ac:dyDescent="0.25">
      <c r="A82" s="36" t="s">
        <v>70</v>
      </c>
      <c r="B82" s="34"/>
      <c r="C82" s="34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8">
        <f t="shared" si="1"/>
        <v>0</v>
      </c>
    </row>
    <row r="83" spans="1:16" x14ac:dyDescent="0.25">
      <c r="A83" s="35" t="s">
        <v>71</v>
      </c>
      <c r="B83" s="34"/>
      <c r="C83" s="34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8">
        <f t="shared" si="1"/>
        <v>0</v>
      </c>
    </row>
    <row r="84" spans="1:16" x14ac:dyDescent="0.25">
      <c r="A84" s="36" t="s">
        <v>72</v>
      </c>
      <c r="B84" s="34"/>
      <c r="C84" s="34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8">
        <f t="shared" si="1"/>
        <v>0</v>
      </c>
    </row>
    <row r="85" spans="1:16" x14ac:dyDescent="0.25">
      <c r="A85" s="36" t="s">
        <v>73</v>
      </c>
      <c r="B85" s="34"/>
      <c r="C85" s="34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8">
        <f t="shared" si="1"/>
        <v>0</v>
      </c>
    </row>
    <row r="86" spans="1:16" x14ac:dyDescent="0.25">
      <c r="A86" s="35" t="s">
        <v>74</v>
      </c>
      <c r="B86" s="34"/>
      <c r="C86" s="34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8">
        <f t="shared" si="1"/>
        <v>0</v>
      </c>
    </row>
    <row r="87" spans="1:16" ht="30" x14ac:dyDescent="0.25">
      <c r="A87" s="36" t="s">
        <v>75</v>
      </c>
      <c r="B87" s="34"/>
      <c r="C87" s="34"/>
      <c r="D87" s="19"/>
      <c r="E87" s="19"/>
      <c r="F87" s="19"/>
      <c r="G87" s="19"/>
      <c r="H87" s="66"/>
      <c r="I87" s="19"/>
      <c r="J87" s="19"/>
      <c r="K87" s="19"/>
      <c r="L87" s="19"/>
      <c r="M87" s="19"/>
      <c r="N87" s="19"/>
      <c r="O87" s="19"/>
      <c r="P87" s="18">
        <f t="shared" si="1"/>
        <v>0</v>
      </c>
    </row>
    <row r="88" spans="1:16" x14ac:dyDescent="0.25">
      <c r="A88" s="37" t="s">
        <v>76</v>
      </c>
      <c r="B88" s="38">
        <f>B77</f>
        <v>60000000</v>
      </c>
      <c r="C88" s="38"/>
      <c r="D88" s="41">
        <f>D77</f>
        <v>2808554.04</v>
      </c>
      <c r="E88" s="53">
        <f>E77</f>
        <v>3760180.47</v>
      </c>
      <c r="F88" s="53">
        <f>F77</f>
        <v>6119342.5900000008</v>
      </c>
      <c r="G88" s="64">
        <f>G13+G19+G29</f>
        <v>3661234.3</v>
      </c>
      <c r="H88" s="53">
        <f>H77</f>
        <v>3675365.61</v>
      </c>
      <c r="I88" s="65"/>
      <c r="J88" s="23"/>
      <c r="K88" s="23"/>
      <c r="L88" s="23"/>
      <c r="M88" s="23"/>
      <c r="N88" s="23"/>
      <c r="O88" s="23"/>
      <c r="P88" s="41">
        <f>P77</f>
        <v>20024677.010000002</v>
      </c>
    </row>
    <row r="89" spans="1:16" ht="15.75" x14ac:dyDescent="0.25">
      <c r="A89" s="32"/>
      <c r="B89" s="16"/>
      <c r="C89" s="16"/>
      <c r="D89" s="42"/>
      <c r="E89" s="14"/>
      <c r="F89" s="14"/>
      <c r="H89" s="63"/>
      <c r="P89" s="42"/>
    </row>
    <row r="90" spans="1:16" x14ac:dyDescent="0.25">
      <c r="A90" s="6" t="s">
        <v>78</v>
      </c>
      <c r="B90" s="13"/>
      <c r="C90" s="13"/>
      <c r="E90" s="14"/>
      <c r="F90" s="14"/>
      <c r="G90" s="61"/>
      <c r="H90" s="42"/>
      <c r="P90" s="14"/>
    </row>
    <row r="91" spans="1:16" x14ac:dyDescent="0.25">
      <c r="A91" t="s">
        <v>79</v>
      </c>
      <c r="D91" s="14"/>
      <c r="E91" s="54"/>
      <c r="F91" s="42"/>
      <c r="P91" s="14"/>
    </row>
    <row r="92" spans="1:16" x14ac:dyDescent="0.25">
      <c r="A92" t="s">
        <v>84</v>
      </c>
      <c r="G92" s="42"/>
      <c r="P92" s="14" t="s">
        <v>102</v>
      </c>
    </row>
    <row r="93" spans="1:16" x14ac:dyDescent="0.25">
      <c r="A93" s="7" t="s">
        <v>103</v>
      </c>
      <c r="B93" s="8"/>
      <c r="C93" s="8"/>
      <c r="D93" s="7"/>
      <c r="E93" s="7"/>
      <c r="F93" s="7"/>
      <c r="G93" s="7"/>
      <c r="H93" s="9"/>
      <c r="I93" s="9"/>
    </row>
    <row r="94" spans="1:16" x14ac:dyDescent="0.25">
      <c r="A94" s="44" t="s">
        <v>104</v>
      </c>
      <c r="B94" s="8"/>
      <c r="C94" s="8"/>
      <c r="D94" s="7"/>
      <c r="E94" s="7"/>
      <c r="F94" s="7"/>
      <c r="G94" s="7"/>
      <c r="H94" s="9"/>
      <c r="I94" s="9"/>
    </row>
    <row r="95" spans="1:16" x14ac:dyDescent="0.25">
      <c r="A95" s="7" t="s">
        <v>80</v>
      </c>
      <c r="B95" s="8"/>
      <c r="C95" s="8"/>
      <c r="D95" s="7"/>
      <c r="E95" s="7"/>
      <c r="F95" s="7"/>
      <c r="G95" s="7"/>
      <c r="H95" s="9"/>
      <c r="I95" s="9"/>
    </row>
    <row r="96" spans="1:16" x14ac:dyDescent="0.25">
      <c r="A96" s="7"/>
      <c r="B96" s="8"/>
      <c r="C96" s="8"/>
      <c r="D96" s="7"/>
      <c r="E96" s="7"/>
      <c r="F96" s="7"/>
      <c r="G96" s="7"/>
    </row>
    <row r="97" spans="1:10" x14ac:dyDescent="0.25">
      <c r="A97" t="s">
        <v>81</v>
      </c>
    </row>
    <row r="98" spans="1:10" x14ac:dyDescent="0.25">
      <c r="A98" t="s">
        <v>82</v>
      </c>
    </row>
    <row r="99" spans="1:10" x14ac:dyDescent="0.25">
      <c r="A99" t="s">
        <v>83</v>
      </c>
    </row>
    <row r="103" spans="1:10" x14ac:dyDescent="0.25">
      <c r="J103" t="s">
        <v>85</v>
      </c>
    </row>
    <row r="106" spans="1:10" x14ac:dyDescent="0.25">
      <c r="C106" s="5" t="s">
        <v>106</v>
      </c>
      <c r="H106" t="s">
        <v>107</v>
      </c>
    </row>
  </sheetData>
  <mergeCells count="2">
    <mergeCell ref="A9:D9"/>
    <mergeCell ref="A4:F8"/>
  </mergeCells>
  <printOptions horizontalCentered="1"/>
  <pageMargins left="0.25" right="0.75" top="0.75" bottom="0.75" header="0.3" footer="0.3"/>
  <pageSetup paperSize="17" scale="86" fitToHeight="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PRESUPUESTARIA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OAI</cp:lastModifiedBy>
  <cp:lastPrinted>2023-05-04T01:49:28Z</cp:lastPrinted>
  <dcterms:created xsi:type="dcterms:W3CDTF">2018-04-17T18:57:16Z</dcterms:created>
  <dcterms:modified xsi:type="dcterms:W3CDTF">2023-12-11T16:04:50Z</dcterms:modified>
</cp:coreProperties>
</file>